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alculator" sheetId="1" r:id="rId4"/>
    <sheet state="visible" name="Validation" sheetId="2" r:id="rId5"/>
  </sheets>
  <definedNames/>
  <calcPr/>
  <extLst>
    <ext uri="GoogleSheetsCustomDataVersion1">
      <go:sheetsCustomData xmlns:go="http://customooxmlschemas.google.com/" r:id="rId6" roundtripDataSignature="AMtx7mjeBYEolhc77I8NStqwM3hBDwb0UA=="/>
    </ext>
  </extLst>
</workbook>
</file>

<file path=xl/comments1.xml><?xml version="1.0" encoding="utf-8"?>
<comments xmlns:r="http://schemas.openxmlformats.org/officeDocument/2006/relationships" xmlns="http://schemas.openxmlformats.org/spreadsheetml/2006/main">
  <authors>
    <author/>
  </authors>
  <commentList>
    <comment authorId="0" ref="A25">
      <text>
        <t xml:space="preserve">======
ID#AAAAJjvzzL4
David    (2020-05-18 17:31:53)
2.1% COLA effective July 1, 2020</t>
      </text>
    </comment>
    <comment authorId="0" ref="B10">
      <text>
        <t xml:space="preserve">======
ID#AAAAJjvzzL8
David    (2020-05-18 17:31:53)
If you do not withhold taxes, you will want to budget around paying these taxes in 2021</t>
      </text>
    </comment>
    <comment authorId="0" ref="I10">
      <text>
        <t xml:space="preserve">======
ID#AAAAJjvzzLw
David    (2020-05-18 17:31:53)
These values are based on the checkboxes on the 1040WH Form.</t>
      </text>
    </comment>
  </commentList>
  <extLst>
    <ext uri="GoogleSheetsCustomDataVersion1">
      <go:sheetsCustomData xmlns:go="http://customooxmlschemas.google.com/" r:id="rId1" roundtripDataSignature="AMtx7mg7F6svbX5AfF2I+SerUuUhDlPyWg=="/>
    </ext>
  </extLst>
</comments>
</file>

<file path=xl/sharedStrings.xml><?xml version="1.0" encoding="utf-8"?>
<sst xmlns="http://schemas.openxmlformats.org/spreadsheetml/2006/main" count="37" uniqueCount="37">
  <si>
    <t>Furlough</t>
  </si>
  <si>
    <t>Tax</t>
  </si>
  <si>
    <t>This calculator is provided without warranty for the purpose of ESTIMATING your weekly benefit under your OIT's Work Share program. ONLY THE OREGON DEPARTMENT OF EMPLOYMENT CAN PROVIDE YOU WITH YOUR EXACT WEEKLY BENEFIT!</t>
  </si>
  <si>
    <t>FPUC stands for Federal Pandemic Unemployment Compensation. Click to learn more.</t>
  </si>
  <si>
    <t>Step 1</t>
  </si>
  <si>
    <t>Calculate your full WEEKLY BENEFIT AMOUNT at https://secure.emp.state.or.us/ocs/estimator</t>
  </si>
  <si>
    <t>Step 2</t>
  </si>
  <si>
    <t>Enter your full WEEKLY BENEFIT AMOUNT here from the online calculator</t>
  </si>
  <si>
    <t>Step 3</t>
  </si>
  <si>
    <t>What is the percentage of your hours reduction (20%, 40%, etc.)?</t>
  </si>
  <si>
    <t>Step 4</t>
  </si>
  <si>
    <t>Hours worked in a week before hours reduction? (e.g. 40 hours)</t>
  </si>
  <si>
    <t>Step 5</t>
  </si>
  <si>
    <t>Hourly rate of pay from April 2020 pay stub</t>
  </si>
  <si>
    <t>Step 6</t>
  </si>
  <si>
    <t>If you are receiving a step this year AFTER April 31, 2020 put in the date here</t>
  </si>
  <si>
    <t>Step 7</t>
  </si>
  <si>
    <t>What is your step raise percentage? (4.75% except for some IT employees)</t>
  </si>
  <si>
    <t>Step 8</t>
  </si>
  <si>
    <t>State/federal taxes withheld from unemployment compensation</t>
  </si>
  <si>
    <t>RESULT</t>
  </si>
  <si>
    <t>Total CHANGE in your compensation by Dec 31, 2020</t>
  </si>
  <si>
    <r>
      <t xml:space="preserve">If this is </t>
    </r>
    <r>
      <rPr>
        <rFont val="Calibri"/>
        <color rgb="FF00B050"/>
        <sz val="11.0"/>
      </rPr>
      <t>GREEN</t>
    </r>
    <r>
      <rPr>
        <rFont val="Calibri"/>
        <color theme="1"/>
        <sz val="11.0"/>
      </rPr>
      <t xml:space="preserve">, you are coming out ahead. If it is </t>
    </r>
    <r>
      <rPr>
        <rFont val="Calibri"/>
        <color rgb="FFFF0000"/>
        <sz val="11.0"/>
      </rPr>
      <t>RED</t>
    </r>
    <r>
      <rPr>
        <rFont val="Calibri"/>
        <color theme="1"/>
        <sz val="11.0"/>
      </rPr>
      <t>, you are losing money</t>
    </r>
  </si>
  <si>
    <t>Below is an estimate of your weekly benefit through December 31, 2020</t>
  </si>
  <si>
    <t>Sunday of Week</t>
  </si>
  <si>
    <t>Work Share benefit from Oregon</t>
  </si>
  <si>
    <t>FPUC supplement</t>
  </si>
  <si>
    <t>TOTAL benefits for the week</t>
  </si>
  <si>
    <t>Taxes withheld</t>
  </si>
  <si>
    <t>Hours in week</t>
  </si>
  <si>
    <t>Rate of pay</t>
  </si>
  <si>
    <t>With Step increase</t>
  </si>
  <si>
    <t>Wages for week</t>
  </si>
  <si>
    <t>Lost wages from furlough</t>
  </si>
  <si>
    <t>Net Change in Weekly Pay</t>
  </si>
  <si>
    <t>2.1% COLA effective July 1, 2020</t>
  </si>
  <si>
    <t>Total</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</si>
</sst>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quot;$&quot;#,##0.00_);[Red]\(&quot;$&quot;#,##0.00\)"/>
  </numFmts>
  <fonts count="15">
    <font>
      <sz val="11.0"/>
      <color theme="1"/>
      <name val="Arial"/>
    </font>
    <font>
      <color theme="1"/>
      <name val="Calibri"/>
    </font>
    <font>
      <sz val="11.0"/>
      <color theme="1"/>
      <name val="Calibri"/>
    </font>
    <font>
      <sz val="11.0"/>
      <color rgb="FFFFFFFF"/>
      <name val="Calibri"/>
    </font>
    <font/>
    <font>
      <u/>
      <sz val="11.0"/>
      <color theme="10"/>
      <name val="Calibri"/>
    </font>
    <font>
      <b/>
      <sz val="18.0"/>
      <color theme="1"/>
      <name val="Calibri"/>
    </font>
    <font>
      <u/>
      <sz val="11.0"/>
      <color theme="10"/>
      <name val="Calibri"/>
    </font>
    <font>
      <sz val="11.0"/>
      <color rgb="FF000000"/>
      <name val="Calibri"/>
    </font>
    <font>
      <sz val="11.0"/>
      <color rgb="FF3F3F76"/>
      <name val="Calibri"/>
    </font>
    <font>
      <sz val="18.0"/>
      <color theme="0"/>
      <name val="Calibri"/>
    </font>
    <font>
      <b/>
      <sz val="11.0"/>
      <color theme="1"/>
      <name val="Calibri"/>
    </font>
    <font>
      <b/>
      <sz val="11.0"/>
      <color theme="0"/>
      <name val="Calibri"/>
    </font>
    <font>
      <sz val="11.0"/>
      <color theme="0"/>
      <name val="Calibri"/>
    </font>
    <font>
      <sz val="11.0"/>
      <color rgb="FF006100"/>
      <name val="Calibri"/>
    </font>
  </fonts>
  <fills count="13">
    <fill>
      <patternFill patternType="none"/>
    </fill>
    <fill>
      <patternFill patternType="lightGray"/>
    </fill>
    <fill>
      <patternFill patternType="solid">
        <fgColor rgb="FFFF0000"/>
        <bgColor rgb="FFFF0000"/>
      </patternFill>
    </fill>
    <fill>
      <patternFill patternType="solid">
        <fgColor rgb="FFFFFFCC"/>
        <bgColor rgb="FFFFFFCC"/>
      </patternFill>
    </fill>
    <fill>
      <patternFill patternType="solid">
        <fgColor rgb="FFE2EFD9"/>
        <bgColor rgb="FFE2EFD9"/>
      </patternFill>
    </fill>
    <fill>
      <patternFill patternType="solid">
        <fgColor rgb="FFFFCC99"/>
        <bgColor rgb="FFFFCC99"/>
      </patternFill>
    </fill>
    <fill>
      <patternFill patternType="solid">
        <fgColor theme="0"/>
        <bgColor theme="0"/>
      </patternFill>
    </fill>
    <fill>
      <patternFill patternType="solid">
        <fgColor theme="4"/>
        <bgColor theme="4"/>
      </patternFill>
    </fill>
    <fill>
      <patternFill patternType="solid">
        <fgColor rgb="FFDEEAF6"/>
        <bgColor rgb="FFDEEAF6"/>
      </patternFill>
    </fill>
    <fill>
      <patternFill patternType="solid">
        <fgColor rgb="FFC5E0B3"/>
        <bgColor rgb="FFC5E0B3"/>
      </patternFill>
    </fill>
    <fill>
      <patternFill patternType="solid">
        <fgColor rgb="FFF7CAAC"/>
        <bgColor rgb="FFF7CAAC"/>
      </patternFill>
    </fill>
    <fill>
      <patternFill patternType="solid">
        <fgColor theme="9"/>
        <bgColor theme="9"/>
      </patternFill>
    </fill>
    <fill>
      <patternFill patternType="solid">
        <fgColor rgb="FFC6EFCE"/>
        <bgColor rgb="FFC6EFCE"/>
      </patternFill>
    </fill>
  </fills>
  <borders count="17">
    <border/>
    <border>
      <left/>
      <top/>
      <bottom/>
    </border>
    <border>
      <top/>
      <bottom/>
    </border>
    <border>
      <left style="thin">
        <color rgb="FFB2B2B2"/>
      </left>
      <top style="thin">
        <color rgb="FFB2B2B2"/>
      </top>
      <bottom style="thin">
        <color rgb="FFB2B2B2"/>
      </bottom>
    </border>
    <border>
      <top style="thin">
        <color rgb="FFB2B2B2"/>
      </top>
      <bottom style="thin">
        <color rgb="FFB2B2B2"/>
      </bottom>
    </border>
    <border>
      <right style="thin">
        <color rgb="FFB2B2B2"/>
      </right>
      <top style="thin">
        <color rgb="FFB2B2B2"/>
      </top>
      <bottom style="thin">
        <color rgb="FFB2B2B2"/>
      </bottom>
    </border>
    <border>
      <right style="medium">
        <color rgb="FF000000"/>
      </right>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right style="thin">
        <color rgb="FF7F7F7F"/>
      </right>
    </border>
    <border>
      <left style="thin">
        <color rgb="FF7F7F7F"/>
      </left>
      <top style="thin">
        <color rgb="FF7F7F7F"/>
      </top>
      <bottom style="thin">
        <color rgb="FF7F7F7F"/>
      </bottom>
    </border>
    <border>
      <top style="thin">
        <color rgb="FF7F7F7F"/>
      </top>
      <bottom style="thin">
        <color rgb="FF7F7F7F"/>
      </bottom>
    </border>
    <border>
      <right style="thin">
        <color rgb="FF7F7F7F"/>
      </right>
      <top style="thin">
        <color rgb="FF7F7F7F"/>
      </top>
      <bottom style="thin">
        <color rgb="FF7F7F7F"/>
      </bottom>
    </border>
    <border>
      <left/>
      <right/>
      <top/>
      <bottom/>
    </border>
    <border>
      <left style="medium">
        <color rgb="FF000000"/>
      </left>
    </border>
    <border>
      <left style="thin">
        <color rgb="FFB2B2B2"/>
      </left>
      <top/>
      <bottom/>
    </border>
  </borders>
  <cellStyleXfs count="1">
    <xf borderId="0" fillId="0" fontId="0" numFmtId="0" applyAlignment="1" applyFont="1"/>
  </cellStyleXfs>
  <cellXfs count="51">
    <xf borderId="0" fillId="0" fontId="0" numFmtId="0" xfId="0" applyAlignment="1" applyFont="1">
      <alignment readingOrder="0" shrinkToFit="0" vertical="bottom" wrapText="0"/>
    </xf>
    <xf borderId="0" fillId="0" fontId="1" numFmtId="0" xfId="0" applyFont="1"/>
    <xf borderId="0" fillId="0" fontId="2" numFmtId="9" xfId="0" applyFont="1" applyNumberFormat="1"/>
    <xf borderId="1" fillId="2" fontId="3" numFmtId="0" xfId="0" applyAlignment="1" applyBorder="1" applyFill="1" applyFont="1">
      <alignment horizontal="center" readingOrder="0"/>
    </xf>
    <xf borderId="2" fillId="0" fontId="4" numFmtId="0" xfId="0" applyBorder="1" applyFont="1"/>
    <xf borderId="3" fillId="3" fontId="5" numFmtId="0" xfId="0" applyAlignment="1" applyBorder="1" applyFill="1" applyFont="1">
      <alignment horizontal="center"/>
    </xf>
    <xf borderId="4" fillId="0" fontId="4" numFmtId="0" xfId="0" applyBorder="1" applyFont="1"/>
    <xf borderId="5" fillId="0" fontId="4" numFmtId="0" xfId="0" applyBorder="1" applyFont="1"/>
    <xf borderId="0" fillId="0" fontId="6" numFmtId="0" xfId="0" applyFont="1"/>
    <xf borderId="0" fillId="0" fontId="7" numFmtId="0" xfId="0" applyFont="1"/>
    <xf borderId="0" fillId="0" fontId="2" numFmtId="0" xfId="0" applyAlignment="1" applyFont="1">
      <alignment horizontal="left"/>
    </xf>
    <xf borderId="6" fillId="0" fontId="4" numFmtId="0" xfId="0" applyBorder="1" applyFont="1"/>
    <xf borderId="7" fillId="4" fontId="8" numFmtId="164" xfId="0" applyAlignment="1" applyBorder="1" applyFill="1" applyFont="1" applyNumberFormat="1">
      <alignment horizontal="center"/>
    </xf>
    <xf borderId="8" fillId="0" fontId="4" numFmtId="0" xfId="0" applyBorder="1" applyFont="1"/>
    <xf borderId="9" fillId="0" fontId="4" numFmtId="0" xfId="0" applyBorder="1" applyFont="1"/>
    <xf borderId="0" fillId="0" fontId="8" numFmtId="0" xfId="0" applyFont="1"/>
    <xf borderId="10" fillId="0" fontId="4" numFmtId="0" xfId="0" applyBorder="1" applyFont="1"/>
    <xf borderId="11" fillId="5" fontId="9" numFmtId="9" xfId="0" applyAlignment="1" applyBorder="1" applyFill="1" applyFont="1" applyNumberFormat="1">
      <alignment horizontal="center"/>
    </xf>
    <xf borderId="12" fillId="0" fontId="4" numFmtId="0" xfId="0" applyBorder="1" applyFont="1"/>
    <xf borderId="13" fillId="0" fontId="4" numFmtId="0" xfId="0" applyBorder="1" applyFont="1"/>
    <xf borderId="0" fillId="0" fontId="2" numFmtId="0" xfId="0" applyAlignment="1" applyFont="1">
      <alignment horizontal="center"/>
    </xf>
    <xf borderId="7" fillId="6" fontId="2" numFmtId="0" xfId="0" applyAlignment="1" applyBorder="1" applyFill="1" applyFont="1">
      <alignment horizontal="center"/>
    </xf>
    <xf borderId="0" fillId="0" fontId="2" numFmtId="0" xfId="0" applyFont="1"/>
    <xf borderId="7" fillId="4" fontId="8" numFmtId="164" xfId="0" applyAlignment="1" applyBorder="1" applyFont="1" applyNumberFormat="1">
      <alignment horizontal="center" readingOrder="0"/>
    </xf>
    <xf borderId="7" fillId="6" fontId="2" numFmtId="14" xfId="0" applyAlignment="1" applyBorder="1" applyFont="1" applyNumberFormat="1">
      <alignment horizontal="center"/>
    </xf>
    <xf borderId="7" fillId="6" fontId="2" numFmtId="10" xfId="0" applyAlignment="1" applyBorder="1" applyFont="1" applyNumberFormat="1">
      <alignment horizontal="center"/>
    </xf>
    <xf borderId="7" fillId="0" fontId="8" numFmtId="10" xfId="0" applyAlignment="1" applyBorder="1" applyFont="1" applyNumberFormat="1">
      <alignment horizontal="center" readingOrder="0"/>
    </xf>
    <xf borderId="14" fillId="7" fontId="10" numFmtId="0" xfId="0" applyBorder="1" applyFill="1" applyFont="1"/>
    <xf borderId="0" fillId="0" fontId="11" numFmtId="0" xfId="0" applyAlignment="1" applyFont="1">
      <alignment horizontal="left"/>
    </xf>
    <xf borderId="7" fillId="0" fontId="2" numFmtId="165" xfId="0" applyAlignment="1" applyBorder="1" applyFont="1" applyNumberFormat="1">
      <alignment horizontal="center"/>
    </xf>
    <xf borderId="15" fillId="0" fontId="2" numFmtId="0" xfId="0" applyBorder="1" applyFont="1"/>
    <xf borderId="16" fillId="3" fontId="2" numFmtId="0" xfId="0" applyAlignment="1" applyBorder="1" applyFont="1">
      <alignment horizontal="center"/>
    </xf>
    <xf borderId="14" fillId="7" fontId="12" numFmtId="0" xfId="0" applyAlignment="1" applyBorder="1" applyFont="1">
      <alignment horizontal="center"/>
    </xf>
    <xf borderId="1" fillId="7" fontId="12" numFmtId="0" xfId="0" applyAlignment="1" applyBorder="1" applyFont="1">
      <alignment horizontal="center"/>
    </xf>
    <xf borderId="0" fillId="0" fontId="2" numFmtId="14" xfId="0" applyFont="1" applyNumberFormat="1"/>
    <xf borderId="0" fillId="0" fontId="2" numFmtId="164" xfId="0" applyAlignment="1" applyFont="1" applyNumberFormat="1">
      <alignment horizontal="center"/>
    </xf>
    <xf borderId="14" fillId="8" fontId="2" numFmtId="165" xfId="0" applyBorder="1" applyFill="1" applyFont="1" applyNumberFormat="1"/>
    <xf borderId="0" fillId="0" fontId="2" numFmtId="164" xfId="0" applyFont="1" applyNumberFormat="1"/>
    <xf borderId="14" fillId="9" fontId="2" numFmtId="164" xfId="0" applyBorder="1" applyFill="1" applyFont="1" applyNumberFormat="1"/>
    <xf borderId="1" fillId="10" fontId="2" numFmtId="164" xfId="0" applyAlignment="1" applyBorder="1" applyFill="1" applyFont="1" applyNumberFormat="1">
      <alignment horizontal="center"/>
    </xf>
    <xf borderId="0" fillId="0" fontId="2" numFmtId="165" xfId="0" applyAlignment="1" applyFont="1" applyNumberFormat="1">
      <alignment horizontal="center"/>
    </xf>
    <xf borderId="14" fillId="11" fontId="13" numFmtId="14" xfId="0" applyBorder="1" applyFill="1" applyFont="1" applyNumberFormat="1"/>
    <xf borderId="14" fillId="11" fontId="13" numFmtId="164" xfId="0" applyBorder="1" applyFont="1" applyNumberFormat="1"/>
    <xf borderId="14" fillId="11" fontId="13" numFmtId="0" xfId="0" applyBorder="1" applyFont="1"/>
    <xf borderId="14" fillId="7" fontId="12" numFmtId="0" xfId="0" applyBorder="1" applyFont="1"/>
    <xf borderId="1" fillId="7" fontId="13" numFmtId="164" xfId="0" applyAlignment="1" applyBorder="1" applyFont="1" applyNumberFormat="1">
      <alignment horizontal="center"/>
    </xf>
    <xf borderId="14" fillId="7" fontId="13" numFmtId="165" xfId="0" applyBorder="1" applyFont="1" applyNumberFormat="1"/>
    <xf borderId="14" fillId="7" fontId="13" numFmtId="38" xfId="0" applyBorder="1" applyFont="1" applyNumberFormat="1"/>
    <xf borderId="14" fillId="7" fontId="13" numFmtId="164" xfId="0" applyBorder="1" applyFont="1" applyNumberFormat="1"/>
    <xf borderId="1" fillId="7" fontId="13" numFmtId="165" xfId="0" applyAlignment="1" applyBorder="1" applyFont="1" applyNumberFormat="1">
      <alignment horizontal="center"/>
    </xf>
    <xf borderId="7" fillId="12" fontId="14" numFmtId="165" xfId="0" applyAlignment="1" applyBorder="1" applyFill="1" applyFont="1" applyNumberFormat="1">
      <alignment horizontal="center"/>
    </xf>
  </cellXfs>
  <cellStyles count="1">
    <cellStyle xfId="0" name="Normal" builtinId="0"/>
  </cellStyles>
  <dxfs count="2">
    <dxf>
      <font>
        <color rgb="FF9C0006"/>
      </font>
      <fill>
        <patternFill patternType="solid">
          <fgColor rgb="FFFFC7CE"/>
          <bgColor rgb="FFFFC7CE"/>
        </patternFill>
      </fill>
      <border/>
    </dxf>
    <dxf>
      <font>
        <color rgb="FF006100"/>
      </font>
      <fill>
        <patternFill patternType="solid">
          <fgColor rgb="FFC6EFCE"/>
          <bgColor rgb="FFC6EFCE"/>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4.25"/>
    <col customWidth="1" min="2" max="2" width="13.5"/>
    <col customWidth="1" min="3" max="3" width="7.63"/>
    <col customWidth="1" min="4" max="4" width="7.38"/>
    <col customWidth="1" min="5" max="5" width="8.25"/>
    <col customWidth="1" min="6" max="6" width="9.88"/>
    <col customWidth="1" min="7" max="8" width="24.25"/>
    <col customWidth="1" min="9" max="9" width="14.25"/>
    <col customWidth="1" min="10" max="10" width="12.88"/>
    <col customWidth="1" min="11" max="11" width="16.63"/>
    <col customWidth="1" min="12" max="12" width="14.5"/>
    <col customWidth="1" min="13" max="13" width="8.0"/>
    <col customWidth="1" min="14" max="14" width="12.88"/>
    <col customWidth="1" min="15" max="15" width="7.63"/>
    <col customWidth="1" min="16" max="16" width="11.5"/>
    <col customWidth="1" min="17" max="17" width="9.38"/>
    <col customWidth="1" min="18" max="20" width="7.63"/>
    <col customWidth="1" min="21" max="21" width="10.38"/>
    <col customWidth="1" min="22" max="23" width="7.63"/>
    <col customWidth="1" min="24" max="24" width="7.25"/>
    <col customWidth="1" min="25" max="25" width="7.63"/>
    <col customWidth="1" min="26" max="26" width="10.63"/>
  </cols>
  <sheetData>
    <row r="1">
      <c r="A1" s="3" t="s">
        <v>2</v>
      </c>
      <c r="B1" s="4"/>
      <c r="C1" s="4"/>
      <c r="D1" s="4"/>
      <c r="E1" s="4"/>
      <c r="F1" s="4"/>
      <c r="G1" s="4"/>
      <c r="H1" s="4"/>
      <c r="I1" s="4"/>
      <c r="J1" s="4"/>
      <c r="K1" s="4"/>
      <c r="L1" s="4"/>
      <c r="M1" s="4"/>
      <c r="N1" s="4"/>
      <c r="O1" s="4"/>
      <c r="P1" s="4"/>
      <c r="Q1" s="4"/>
      <c r="R1" s="4"/>
      <c r="S1" s="4"/>
      <c r="T1" s="4"/>
      <c r="U1" s="4"/>
      <c r="V1" s="4"/>
      <c r="W1" s="4"/>
      <c r="X1" s="4"/>
      <c r="Y1" s="4"/>
      <c r="Z1" s="4"/>
    </row>
    <row r="2">
      <c r="A2" s="5" t="s">
        <v>3</v>
      </c>
      <c r="B2" s="6"/>
      <c r="C2" s="6"/>
      <c r="D2" s="6"/>
      <c r="E2" s="6"/>
      <c r="F2" s="6"/>
      <c r="G2" s="6"/>
      <c r="H2" s="6"/>
      <c r="I2" s="6"/>
      <c r="J2" s="6"/>
      <c r="K2" s="6"/>
      <c r="L2" s="6"/>
      <c r="M2" s="6"/>
      <c r="N2" s="7"/>
    </row>
    <row r="3">
      <c r="A3" s="8" t="s">
        <v>4</v>
      </c>
      <c r="B3" s="9" t="s">
        <v>5</v>
      </c>
      <c r="C3" s="9"/>
      <c r="D3" s="9"/>
      <c r="E3" s="9"/>
      <c r="F3" s="9"/>
      <c r="G3" s="9"/>
      <c r="H3" s="9"/>
      <c r="I3" s="9"/>
      <c r="J3" s="9"/>
      <c r="K3" s="9"/>
      <c r="L3" s="9"/>
      <c r="M3" s="9"/>
      <c r="N3" s="9"/>
      <c r="O3" s="9"/>
      <c r="P3" s="9"/>
      <c r="R3" s="10"/>
      <c r="S3" s="10"/>
      <c r="T3" s="10"/>
      <c r="U3" s="10"/>
      <c r="V3" s="10"/>
    </row>
    <row r="4">
      <c r="A4" s="8" t="s">
        <v>6</v>
      </c>
      <c r="B4" s="10" t="s">
        <v>7</v>
      </c>
      <c r="H4" s="11"/>
      <c r="I4" s="12">
        <v>500.0</v>
      </c>
      <c r="J4" s="13"/>
      <c r="K4" s="13"/>
      <c r="L4" s="13"/>
      <c r="M4" s="13"/>
      <c r="N4" s="13"/>
      <c r="O4" s="14"/>
      <c r="Q4" s="8"/>
    </row>
    <row r="5">
      <c r="A5" s="8" t="s">
        <v>8</v>
      </c>
      <c r="B5" s="15" t="s">
        <v>9</v>
      </c>
      <c r="H5" s="16"/>
      <c r="I5" s="17">
        <v>0.2</v>
      </c>
      <c r="J5" s="18"/>
      <c r="K5" s="18"/>
      <c r="L5" s="18"/>
      <c r="M5" s="18"/>
      <c r="N5" s="18"/>
      <c r="O5" s="19"/>
      <c r="P5" s="20"/>
    </row>
    <row r="6">
      <c r="A6" s="8" t="s">
        <v>10</v>
      </c>
      <c r="B6" s="15" t="s">
        <v>11</v>
      </c>
      <c r="H6" s="11"/>
      <c r="I6" s="21">
        <v>40.0</v>
      </c>
      <c r="J6" s="13"/>
      <c r="K6" s="13"/>
      <c r="L6" s="13"/>
      <c r="M6" s="13"/>
      <c r="N6" s="13"/>
      <c r="O6" s="14"/>
      <c r="P6" s="20"/>
      <c r="Q6" s="8"/>
    </row>
    <row r="7">
      <c r="A7" s="8" t="s">
        <v>12</v>
      </c>
      <c r="B7" s="22" t="s">
        <v>13</v>
      </c>
      <c r="H7" s="11"/>
      <c r="I7" s="23">
        <v>25.0</v>
      </c>
      <c r="J7" s="13"/>
      <c r="K7" s="13"/>
      <c r="L7" s="13"/>
      <c r="M7" s="13"/>
      <c r="N7" s="13"/>
      <c r="O7" s="14"/>
      <c r="P7" s="20"/>
      <c r="Q7" s="8"/>
    </row>
    <row r="8">
      <c r="A8" s="8" t="s">
        <v>14</v>
      </c>
      <c r="B8" s="22" t="s">
        <v>15</v>
      </c>
      <c r="H8" s="11"/>
      <c r="I8" s="24"/>
      <c r="J8" s="13"/>
      <c r="K8" s="13"/>
      <c r="L8" s="13"/>
      <c r="M8" s="13"/>
      <c r="N8" s="13"/>
      <c r="O8" s="14"/>
      <c r="P8" s="20"/>
      <c r="Q8" s="8"/>
    </row>
    <row r="9">
      <c r="A9" s="8" t="s">
        <v>16</v>
      </c>
      <c r="B9" s="22" t="s">
        <v>17</v>
      </c>
      <c r="H9" s="11"/>
      <c r="I9" s="25">
        <v>0.0475</v>
      </c>
      <c r="J9" s="13"/>
      <c r="K9" s="13"/>
      <c r="L9" s="13"/>
      <c r="M9" s="13"/>
      <c r="N9" s="13"/>
      <c r="O9" s="14"/>
      <c r="P9" s="20"/>
      <c r="Q9" s="8"/>
    </row>
    <row r="10">
      <c r="A10" s="8" t="s">
        <v>18</v>
      </c>
      <c r="B10" s="22" t="s">
        <v>19</v>
      </c>
      <c r="H10" s="11"/>
      <c r="I10" s="26">
        <v>0.16</v>
      </c>
      <c r="J10" s="13"/>
      <c r="K10" s="13"/>
      <c r="L10" s="13"/>
      <c r="M10" s="13"/>
      <c r="N10" s="13"/>
      <c r="O10" s="14"/>
      <c r="P10" s="20"/>
      <c r="Q10" s="8"/>
    </row>
    <row r="11">
      <c r="P11" s="20"/>
      <c r="Q11" s="8"/>
    </row>
    <row r="12">
      <c r="A12" s="27" t="s">
        <v>20</v>
      </c>
      <c r="B12" s="28" t="s">
        <v>21</v>
      </c>
      <c r="H12" s="11"/>
      <c r="I12" s="29">
        <f>IF(ISBLANK($I$7),,O51)</f>
        <v>1490.8</v>
      </c>
      <c r="J12" s="13"/>
      <c r="K12" s="13"/>
      <c r="L12" s="13"/>
      <c r="M12" s="13"/>
      <c r="N12" s="13"/>
      <c r="O12" s="14"/>
      <c r="P12" s="30" t="s">
        <v>22</v>
      </c>
      <c r="Q12" s="22"/>
      <c r="R12" s="22"/>
      <c r="S12" s="22"/>
      <c r="T12" s="22"/>
      <c r="U12" s="22"/>
    </row>
    <row r="13">
      <c r="A13" s="8"/>
      <c r="B13" s="20"/>
      <c r="C13" s="20"/>
      <c r="D13" s="20"/>
      <c r="E13" s="20"/>
      <c r="F13" s="20"/>
      <c r="G13" s="20"/>
      <c r="H13" s="20"/>
      <c r="I13" s="20"/>
      <c r="J13" s="20"/>
      <c r="K13" s="20"/>
      <c r="L13" s="20"/>
      <c r="M13" s="20"/>
      <c r="N13" s="20"/>
      <c r="O13" s="20"/>
      <c r="P13" s="20"/>
      <c r="Q13" s="8"/>
    </row>
    <row r="14">
      <c r="A14" s="31" t="s">
        <v>23</v>
      </c>
      <c r="B14" s="4"/>
      <c r="C14" s="4"/>
      <c r="D14" s="4"/>
      <c r="E14" s="4"/>
      <c r="F14" s="4"/>
      <c r="G14" s="4"/>
      <c r="H14" s="4"/>
      <c r="I14" s="4"/>
      <c r="J14" s="4"/>
      <c r="K14" s="4"/>
      <c r="L14" s="4"/>
      <c r="M14" s="4"/>
      <c r="N14" s="4"/>
      <c r="O14" s="4"/>
      <c r="P14" s="4"/>
      <c r="Q14" s="4"/>
    </row>
    <row r="15">
      <c r="B15" s="20"/>
      <c r="C15" s="20"/>
      <c r="D15" s="20"/>
      <c r="E15" s="20"/>
      <c r="F15" s="20"/>
      <c r="G15" s="20"/>
      <c r="H15" s="20"/>
      <c r="I15" s="20"/>
      <c r="J15" s="20"/>
      <c r="K15" s="20"/>
      <c r="L15" s="20"/>
      <c r="M15" s="20"/>
    </row>
    <row r="16">
      <c r="A16" s="32" t="s">
        <v>24</v>
      </c>
      <c r="B16" s="33" t="s">
        <v>25</v>
      </c>
      <c r="C16" s="4"/>
      <c r="D16" s="4"/>
      <c r="E16" s="33" t="s">
        <v>26</v>
      </c>
      <c r="F16" s="4"/>
      <c r="G16" s="32" t="s">
        <v>27</v>
      </c>
      <c r="H16" s="32" t="s">
        <v>28</v>
      </c>
      <c r="I16" s="32" t="s">
        <v>29</v>
      </c>
      <c r="J16" s="32" t="s">
        <v>30</v>
      </c>
      <c r="K16" s="32" t="s">
        <v>31</v>
      </c>
      <c r="L16" s="32" t="s">
        <v>32</v>
      </c>
      <c r="M16" s="33" t="s">
        <v>33</v>
      </c>
      <c r="N16" s="4"/>
      <c r="O16" s="33" t="s">
        <v>34</v>
      </c>
      <c r="P16" s="4"/>
      <c r="Q16" s="4"/>
      <c r="R16" s="20"/>
    </row>
    <row r="17">
      <c r="A17" s="34">
        <v>43961.0</v>
      </c>
      <c r="B17" s="35">
        <f t="shared" ref="B17:B50" si="1">$I$4*$I$5</f>
        <v>100</v>
      </c>
      <c r="E17" s="35">
        <v>600.0</v>
      </c>
      <c r="G17" s="36">
        <f t="shared" ref="G17:G50" si="2">E17+B17</f>
        <v>700</v>
      </c>
      <c r="H17" s="36">
        <f t="shared" ref="H17:H50" si="3">G17*$I$10</f>
        <v>112</v>
      </c>
      <c r="I17" s="1">
        <f t="shared" ref="I17:I50" si="4">$I$6-$I$6*$I$5</f>
        <v>32</v>
      </c>
      <c r="J17" s="37">
        <f t="shared" ref="J17:J24" si="5">$I$7</f>
        <v>25</v>
      </c>
      <c r="K17" s="37">
        <f t="shared" ref="K17:K50" si="6">IF(ISBLANK($I$8),J17,IF(A17&gt;=$I$8,J17+J17*$I$9,J17))</f>
        <v>25</v>
      </c>
      <c r="L17" s="38">
        <f t="shared" ref="L17:L50" si="7">K17*I17</f>
        <v>800</v>
      </c>
      <c r="M17" s="39">
        <f t="shared" ref="M17:M50" si="8">$I$6*$I$5*K17</f>
        <v>200</v>
      </c>
      <c r="N17" s="4"/>
      <c r="O17" s="40">
        <f t="shared" ref="O17:O50" si="9">G17-H17-M17</f>
        <v>388</v>
      </c>
    </row>
    <row r="18">
      <c r="A18" s="34">
        <v>43968.0</v>
      </c>
      <c r="B18" s="35">
        <f t="shared" si="1"/>
        <v>100</v>
      </c>
      <c r="E18" s="35">
        <v>600.0</v>
      </c>
      <c r="G18" s="36">
        <f t="shared" si="2"/>
        <v>700</v>
      </c>
      <c r="H18" s="36">
        <f t="shared" si="3"/>
        <v>112</v>
      </c>
      <c r="I18" s="1">
        <f t="shared" si="4"/>
        <v>32</v>
      </c>
      <c r="J18" s="37">
        <f t="shared" si="5"/>
        <v>25</v>
      </c>
      <c r="K18" s="37">
        <f t="shared" si="6"/>
        <v>25</v>
      </c>
      <c r="L18" s="38">
        <f t="shared" si="7"/>
        <v>800</v>
      </c>
      <c r="M18" s="39">
        <f t="shared" si="8"/>
        <v>200</v>
      </c>
      <c r="N18" s="4"/>
      <c r="O18" s="40">
        <f t="shared" si="9"/>
        <v>388</v>
      </c>
    </row>
    <row r="19">
      <c r="A19" s="34">
        <v>43975.0</v>
      </c>
      <c r="B19" s="35">
        <f t="shared" si="1"/>
        <v>100</v>
      </c>
      <c r="E19" s="35">
        <v>600.0</v>
      </c>
      <c r="G19" s="36">
        <f t="shared" si="2"/>
        <v>700</v>
      </c>
      <c r="H19" s="36">
        <f t="shared" si="3"/>
        <v>112</v>
      </c>
      <c r="I19" s="1">
        <f t="shared" si="4"/>
        <v>32</v>
      </c>
      <c r="J19" s="37">
        <f t="shared" si="5"/>
        <v>25</v>
      </c>
      <c r="K19" s="37">
        <f t="shared" si="6"/>
        <v>25</v>
      </c>
      <c r="L19" s="38">
        <f t="shared" si="7"/>
        <v>800</v>
      </c>
      <c r="M19" s="39">
        <f t="shared" si="8"/>
        <v>200</v>
      </c>
      <c r="N19" s="4"/>
      <c r="O19" s="40">
        <f t="shared" si="9"/>
        <v>388</v>
      </c>
    </row>
    <row r="20" ht="15.75" customHeight="1">
      <c r="A20" s="34">
        <v>43982.0</v>
      </c>
      <c r="B20" s="35">
        <f t="shared" si="1"/>
        <v>100</v>
      </c>
      <c r="E20" s="35">
        <v>600.0</v>
      </c>
      <c r="G20" s="36">
        <f t="shared" si="2"/>
        <v>700</v>
      </c>
      <c r="H20" s="36">
        <f t="shared" si="3"/>
        <v>112</v>
      </c>
      <c r="I20" s="1">
        <f t="shared" si="4"/>
        <v>32</v>
      </c>
      <c r="J20" s="37">
        <f t="shared" si="5"/>
        <v>25</v>
      </c>
      <c r="K20" s="37">
        <f t="shared" si="6"/>
        <v>25</v>
      </c>
      <c r="L20" s="38">
        <f t="shared" si="7"/>
        <v>800</v>
      </c>
      <c r="M20" s="39">
        <f t="shared" si="8"/>
        <v>200</v>
      </c>
      <c r="N20" s="4"/>
      <c r="O20" s="40">
        <f t="shared" si="9"/>
        <v>388</v>
      </c>
    </row>
    <row r="21" ht="15.75" customHeight="1">
      <c r="A21" s="34">
        <v>43989.0</v>
      </c>
      <c r="B21" s="35">
        <f t="shared" si="1"/>
        <v>100</v>
      </c>
      <c r="E21" s="35">
        <v>600.0</v>
      </c>
      <c r="G21" s="36">
        <f t="shared" si="2"/>
        <v>700</v>
      </c>
      <c r="H21" s="36">
        <f t="shared" si="3"/>
        <v>112</v>
      </c>
      <c r="I21" s="1">
        <f t="shared" si="4"/>
        <v>32</v>
      </c>
      <c r="J21" s="37">
        <f t="shared" si="5"/>
        <v>25</v>
      </c>
      <c r="K21" s="37">
        <f t="shared" si="6"/>
        <v>25</v>
      </c>
      <c r="L21" s="38">
        <f t="shared" si="7"/>
        <v>800</v>
      </c>
      <c r="M21" s="39">
        <f t="shared" si="8"/>
        <v>200</v>
      </c>
      <c r="N21" s="4"/>
      <c r="O21" s="40">
        <f t="shared" si="9"/>
        <v>388</v>
      </c>
    </row>
    <row r="22" ht="15.75" customHeight="1">
      <c r="A22" s="34">
        <v>43996.0</v>
      </c>
      <c r="B22" s="35">
        <f t="shared" si="1"/>
        <v>100</v>
      </c>
      <c r="E22" s="35">
        <v>600.0</v>
      </c>
      <c r="G22" s="36">
        <f t="shared" si="2"/>
        <v>700</v>
      </c>
      <c r="H22" s="36">
        <f t="shared" si="3"/>
        <v>112</v>
      </c>
      <c r="I22" s="1">
        <f t="shared" si="4"/>
        <v>32</v>
      </c>
      <c r="J22" s="37">
        <f t="shared" si="5"/>
        <v>25</v>
      </c>
      <c r="K22" s="37">
        <f t="shared" si="6"/>
        <v>25</v>
      </c>
      <c r="L22" s="38">
        <f t="shared" si="7"/>
        <v>800</v>
      </c>
      <c r="M22" s="39">
        <f t="shared" si="8"/>
        <v>200</v>
      </c>
      <c r="N22" s="4"/>
      <c r="O22" s="40">
        <f t="shared" si="9"/>
        <v>388</v>
      </c>
    </row>
    <row r="23" ht="15.75" customHeight="1">
      <c r="A23" s="34">
        <v>44003.0</v>
      </c>
      <c r="B23" s="35">
        <f t="shared" si="1"/>
        <v>100</v>
      </c>
      <c r="E23" s="35">
        <v>600.0</v>
      </c>
      <c r="G23" s="36">
        <f t="shared" si="2"/>
        <v>700</v>
      </c>
      <c r="H23" s="36">
        <f t="shared" si="3"/>
        <v>112</v>
      </c>
      <c r="I23" s="1">
        <f t="shared" si="4"/>
        <v>32</v>
      </c>
      <c r="J23" s="37">
        <f t="shared" si="5"/>
        <v>25</v>
      </c>
      <c r="K23" s="37">
        <f t="shared" si="6"/>
        <v>25</v>
      </c>
      <c r="L23" s="38">
        <f t="shared" si="7"/>
        <v>800</v>
      </c>
      <c r="M23" s="39">
        <f t="shared" si="8"/>
        <v>200</v>
      </c>
      <c r="N23" s="4"/>
      <c r="O23" s="40">
        <f t="shared" si="9"/>
        <v>388</v>
      </c>
    </row>
    <row r="24" ht="15.75" customHeight="1">
      <c r="A24" s="34">
        <v>44010.0</v>
      </c>
      <c r="B24" s="35">
        <f t="shared" si="1"/>
        <v>100</v>
      </c>
      <c r="E24" s="35">
        <v>600.0</v>
      </c>
      <c r="G24" s="36">
        <f t="shared" si="2"/>
        <v>700</v>
      </c>
      <c r="H24" s="36">
        <f t="shared" si="3"/>
        <v>112</v>
      </c>
      <c r="I24" s="1">
        <f t="shared" si="4"/>
        <v>32</v>
      </c>
      <c r="J24" s="37">
        <f t="shared" si="5"/>
        <v>25</v>
      </c>
      <c r="K24" s="37">
        <f t="shared" si="6"/>
        <v>25</v>
      </c>
      <c r="L24" s="38">
        <f t="shared" si="7"/>
        <v>800</v>
      </c>
      <c r="M24" s="39">
        <f t="shared" si="8"/>
        <v>200</v>
      </c>
      <c r="N24" s="4"/>
      <c r="O24" s="40">
        <f t="shared" si="9"/>
        <v>388</v>
      </c>
    </row>
    <row r="25" ht="15.75" customHeight="1">
      <c r="A25" s="41">
        <v>44017.0</v>
      </c>
      <c r="B25" s="35">
        <f t="shared" si="1"/>
        <v>100</v>
      </c>
      <c r="E25" s="35">
        <v>600.0</v>
      </c>
      <c r="G25" s="36">
        <f t="shared" si="2"/>
        <v>700</v>
      </c>
      <c r="H25" s="36">
        <f t="shared" si="3"/>
        <v>112</v>
      </c>
      <c r="I25" s="1">
        <f t="shared" si="4"/>
        <v>32</v>
      </c>
      <c r="J25" s="42">
        <f t="shared" ref="J25:J50" si="10">$I$7+$I$7*0.021</f>
        <v>25.525</v>
      </c>
      <c r="K25" s="37">
        <f t="shared" si="6"/>
        <v>25.525</v>
      </c>
      <c r="L25" s="38">
        <f t="shared" si="7"/>
        <v>816.8</v>
      </c>
      <c r="M25" s="39">
        <f t="shared" si="8"/>
        <v>204.2</v>
      </c>
      <c r="N25" s="4"/>
      <c r="O25" s="40">
        <f t="shared" si="9"/>
        <v>383.8</v>
      </c>
      <c r="S25" s="43" t="s">
        <v>35</v>
      </c>
      <c r="T25" s="43"/>
      <c r="U25" s="43"/>
    </row>
    <row r="26" ht="15.75" customHeight="1">
      <c r="A26" s="34">
        <v>44024.0</v>
      </c>
      <c r="B26" s="35">
        <f t="shared" si="1"/>
        <v>100</v>
      </c>
      <c r="E26" s="35">
        <v>600.0</v>
      </c>
      <c r="G26" s="36">
        <f t="shared" si="2"/>
        <v>700</v>
      </c>
      <c r="H26" s="36">
        <f t="shared" si="3"/>
        <v>112</v>
      </c>
      <c r="I26" s="1">
        <f t="shared" si="4"/>
        <v>32</v>
      </c>
      <c r="J26" s="37">
        <f t="shared" si="10"/>
        <v>25.525</v>
      </c>
      <c r="K26" s="37">
        <f t="shared" si="6"/>
        <v>25.525</v>
      </c>
      <c r="L26" s="38">
        <f t="shared" si="7"/>
        <v>816.8</v>
      </c>
      <c r="M26" s="39">
        <f t="shared" si="8"/>
        <v>204.2</v>
      </c>
      <c r="N26" s="4"/>
      <c r="O26" s="40">
        <f t="shared" si="9"/>
        <v>383.8</v>
      </c>
    </row>
    <row r="27" ht="15.75" customHeight="1">
      <c r="A27" s="34">
        <v>44031.0</v>
      </c>
      <c r="B27" s="35">
        <f t="shared" si="1"/>
        <v>100</v>
      </c>
      <c r="E27" s="35">
        <v>600.0</v>
      </c>
      <c r="G27" s="36">
        <f t="shared" si="2"/>
        <v>700</v>
      </c>
      <c r="H27" s="36">
        <f t="shared" si="3"/>
        <v>112</v>
      </c>
      <c r="I27" s="1">
        <f t="shared" si="4"/>
        <v>32</v>
      </c>
      <c r="J27" s="37">
        <f t="shared" si="10"/>
        <v>25.525</v>
      </c>
      <c r="K27" s="37">
        <f t="shared" si="6"/>
        <v>25.525</v>
      </c>
      <c r="L27" s="38">
        <f t="shared" si="7"/>
        <v>816.8</v>
      </c>
      <c r="M27" s="39">
        <f t="shared" si="8"/>
        <v>204.2</v>
      </c>
      <c r="N27" s="4"/>
      <c r="O27" s="40">
        <f t="shared" si="9"/>
        <v>383.8</v>
      </c>
    </row>
    <row r="28" ht="15.75" customHeight="1">
      <c r="A28" s="34">
        <v>44038.0</v>
      </c>
      <c r="B28" s="35">
        <f t="shared" si="1"/>
        <v>100</v>
      </c>
      <c r="E28" s="35">
        <v>0.0</v>
      </c>
      <c r="G28" s="36">
        <f t="shared" si="2"/>
        <v>100</v>
      </c>
      <c r="H28" s="36">
        <f t="shared" si="3"/>
        <v>16</v>
      </c>
      <c r="I28" s="1">
        <f t="shared" si="4"/>
        <v>32</v>
      </c>
      <c r="J28" s="37">
        <f t="shared" si="10"/>
        <v>25.525</v>
      </c>
      <c r="K28" s="37">
        <f t="shared" si="6"/>
        <v>25.525</v>
      </c>
      <c r="L28" s="38">
        <f t="shared" si="7"/>
        <v>816.8</v>
      </c>
      <c r="M28" s="39">
        <f t="shared" si="8"/>
        <v>204.2</v>
      </c>
      <c r="N28" s="4"/>
      <c r="O28" s="40">
        <f t="shared" si="9"/>
        <v>-120.2</v>
      </c>
    </row>
    <row r="29" ht="15.75" customHeight="1">
      <c r="A29" s="34">
        <v>44045.0</v>
      </c>
      <c r="B29" s="35">
        <f t="shared" si="1"/>
        <v>100</v>
      </c>
      <c r="E29" s="35">
        <v>0.0</v>
      </c>
      <c r="G29" s="36">
        <f t="shared" si="2"/>
        <v>100</v>
      </c>
      <c r="H29" s="36">
        <f t="shared" si="3"/>
        <v>16</v>
      </c>
      <c r="I29" s="1">
        <f t="shared" si="4"/>
        <v>32</v>
      </c>
      <c r="J29" s="37">
        <f t="shared" si="10"/>
        <v>25.525</v>
      </c>
      <c r="K29" s="37">
        <f t="shared" si="6"/>
        <v>25.525</v>
      </c>
      <c r="L29" s="38">
        <f t="shared" si="7"/>
        <v>816.8</v>
      </c>
      <c r="M29" s="39">
        <f t="shared" si="8"/>
        <v>204.2</v>
      </c>
      <c r="N29" s="4"/>
      <c r="O29" s="40">
        <f t="shared" si="9"/>
        <v>-120.2</v>
      </c>
    </row>
    <row r="30" ht="15.75" customHeight="1">
      <c r="A30" s="34">
        <v>44052.0</v>
      </c>
      <c r="B30" s="35">
        <f t="shared" si="1"/>
        <v>100</v>
      </c>
      <c r="E30" s="35">
        <v>0.0</v>
      </c>
      <c r="G30" s="36">
        <f t="shared" si="2"/>
        <v>100</v>
      </c>
      <c r="H30" s="36">
        <f t="shared" si="3"/>
        <v>16</v>
      </c>
      <c r="I30" s="1">
        <f t="shared" si="4"/>
        <v>32</v>
      </c>
      <c r="J30" s="37">
        <f t="shared" si="10"/>
        <v>25.525</v>
      </c>
      <c r="K30" s="37">
        <f t="shared" si="6"/>
        <v>25.525</v>
      </c>
      <c r="L30" s="38">
        <f t="shared" si="7"/>
        <v>816.8</v>
      </c>
      <c r="M30" s="39">
        <f t="shared" si="8"/>
        <v>204.2</v>
      </c>
      <c r="N30" s="4"/>
      <c r="O30" s="40">
        <f t="shared" si="9"/>
        <v>-120.2</v>
      </c>
    </row>
    <row r="31" ht="15.75" customHeight="1">
      <c r="A31" s="34">
        <v>44059.0</v>
      </c>
      <c r="B31" s="35">
        <f t="shared" si="1"/>
        <v>100</v>
      </c>
      <c r="E31" s="35">
        <v>0.0</v>
      </c>
      <c r="G31" s="36">
        <f t="shared" si="2"/>
        <v>100</v>
      </c>
      <c r="H31" s="36">
        <f t="shared" si="3"/>
        <v>16</v>
      </c>
      <c r="I31" s="1">
        <f t="shared" si="4"/>
        <v>32</v>
      </c>
      <c r="J31" s="37">
        <f t="shared" si="10"/>
        <v>25.525</v>
      </c>
      <c r="K31" s="37">
        <f t="shared" si="6"/>
        <v>25.525</v>
      </c>
      <c r="L31" s="38">
        <f t="shared" si="7"/>
        <v>816.8</v>
      </c>
      <c r="M31" s="39">
        <f t="shared" si="8"/>
        <v>204.2</v>
      </c>
      <c r="N31" s="4"/>
      <c r="O31" s="40">
        <f t="shared" si="9"/>
        <v>-120.2</v>
      </c>
    </row>
    <row r="32" ht="15.75" customHeight="1">
      <c r="A32" s="34">
        <v>44066.0</v>
      </c>
      <c r="B32" s="35">
        <f t="shared" si="1"/>
        <v>100</v>
      </c>
      <c r="E32" s="35">
        <v>0.0</v>
      </c>
      <c r="G32" s="36">
        <f t="shared" si="2"/>
        <v>100</v>
      </c>
      <c r="H32" s="36">
        <f t="shared" si="3"/>
        <v>16</v>
      </c>
      <c r="I32" s="1">
        <f t="shared" si="4"/>
        <v>32</v>
      </c>
      <c r="J32" s="37">
        <f t="shared" si="10"/>
        <v>25.525</v>
      </c>
      <c r="K32" s="37">
        <f t="shared" si="6"/>
        <v>25.525</v>
      </c>
      <c r="L32" s="38">
        <f t="shared" si="7"/>
        <v>816.8</v>
      </c>
      <c r="M32" s="39">
        <f t="shared" si="8"/>
        <v>204.2</v>
      </c>
      <c r="N32" s="4"/>
      <c r="O32" s="40">
        <f t="shared" si="9"/>
        <v>-120.2</v>
      </c>
    </row>
    <row r="33" ht="15.75" customHeight="1">
      <c r="A33" s="34">
        <v>44073.0</v>
      </c>
      <c r="B33" s="35">
        <f t="shared" si="1"/>
        <v>100</v>
      </c>
      <c r="E33" s="35">
        <v>0.0</v>
      </c>
      <c r="G33" s="36">
        <f t="shared" si="2"/>
        <v>100</v>
      </c>
      <c r="H33" s="36">
        <f t="shared" si="3"/>
        <v>16</v>
      </c>
      <c r="I33" s="1">
        <f t="shared" si="4"/>
        <v>32</v>
      </c>
      <c r="J33" s="37">
        <f t="shared" si="10"/>
        <v>25.525</v>
      </c>
      <c r="K33" s="37">
        <f t="shared" si="6"/>
        <v>25.525</v>
      </c>
      <c r="L33" s="38">
        <f t="shared" si="7"/>
        <v>816.8</v>
      </c>
      <c r="M33" s="39">
        <f t="shared" si="8"/>
        <v>204.2</v>
      </c>
      <c r="N33" s="4"/>
      <c r="O33" s="40">
        <f t="shared" si="9"/>
        <v>-120.2</v>
      </c>
    </row>
    <row r="34" ht="15.75" customHeight="1">
      <c r="A34" s="34">
        <v>44080.0</v>
      </c>
      <c r="B34" s="35">
        <f t="shared" si="1"/>
        <v>100</v>
      </c>
      <c r="E34" s="35">
        <v>0.0</v>
      </c>
      <c r="G34" s="36">
        <f t="shared" si="2"/>
        <v>100</v>
      </c>
      <c r="H34" s="36">
        <f t="shared" si="3"/>
        <v>16</v>
      </c>
      <c r="I34" s="1">
        <f t="shared" si="4"/>
        <v>32</v>
      </c>
      <c r="J34" s="37">
        <f t="shared" si="10"/>
        <v>25.525</v>
      </c>
      <c r="K34" s="37">
        <f t="shared" si="6"/>
        <v>25.525</v>
      </c>
      <c r="L34" s="38">
        <f t="shared" si="7"/>
        <v>816.8</v>
      </c>
      <c r="M34" s="39">
        <f t="shared" si="8"/>
        <v>204.2</v>
      </c>
      <c r="N34" s="4"/>
      <c r="O34" s="40">
        <f t="shared" si="9"/>
        <v>-120.2</v>
      </c>
    </row>
    <row r="35" ht="15.75" customHeight="1">
      <c r="A35" s="34">
        <v>44087.0</v>
      </c>
      <c r="B35" s="35">
        <f t="shared" si="1"/>
        <v>100</v>
      </c>
      <c r="E35" s="35">
        <v>0.0</v>
      </c>
      <c r="G35" s="36">
        <f t="shared" si="2"/>
        <v>100</v>
      </c>
      <c r="H35" s="36">
        <f t="shared" si="3"/>
        <v>16</v>
      </c>
      <c r="I35" s="1">
        <f t="shared" si="4"/>
        <v>32</v>
      </c>
      <c r="J35" s="37">
        <f t="shared" si="10"/>
        <v>25.525</v>
      </c>
      <c r="K35" s="37">
        <f t="shared" si="6"/>
        <v>25.525</v>
      </c>
      <c r="L35" s="38">
        <f t="shared" si="7"/>
        <v>816.8</v>
      </c>
      <c r="M35" s="39">
        <f t="shared" si="8"/>
        <v>204.2</v>
      </c>
      <c r="N35" s="4"/>
      <c r="O35" s="40">
        <f t="shared" si="9"/>
        <v>-120.2</v>
      </c>
    </row>
    <row r="36" ht="15.75" customHeight="1">
      <c r="A36" s="34">
        <v>44094.0</v>
      </c>
      <c r="B36" s="35">
        <f t="shared" si="1"/>
        <v>100</v>
      </c>
      <c r="E36" s="35">
        <v>0.0</v>
      </c>
      <c r="G36" s="36">
        <f t="shared" si="2"/>
        <v>100</v>
      </c>
      <c r="H36" s="36">
        <f t="shared" si="3"/>
        <v>16</v>
      </c>
      <c r="I36" s="1">
        <f t="shared" si="4"/>
        <v>32</v>
      </c>
      <c r="J36" s="37">
        <f t="shared" si="10"/>
        <v>25.525</v>
      </c>
      <c r="K36" s="37">
        <f t="shared" si="6"/>
        <v>25.525</v>
      </c>
      <c r="L36" s="38">
        <f t="shared" si="7"/>
        <v>816.8</v>
      </c>
      <c r="M36" s="39">
        <f t="shared" si="8"/>
        <v>204.2</v>
      </c>
      <c r="N36" s="4"/>
      <c r="O36" s="40">
        <f t="shared" si="9"/>
        <v>-120.2</v>
      </c>
    </row>
    <row r="37" ht="15.75" customHeight="1">
      <c r="A37" s="34">
        <v>44101.0</v>
      </c>
      <c r="B37" s="35">
        <f t="shared" si="1"/>
        <v>100</v>
      </c>
      <c r="E37" s="35">
        <v>0.0</v>
      </c>
      <c r="G37" s="36">
        <f t="shared" si="2"/>
        <v>100</v>
      </c>
      <c r="H37" s="36">
        <f t="shared" si="3"/>
        <v>16</v>
      </c>
      <c r="I37" s="1">
        <f t="shared" si="4"/>
        <v>32</v>
      </c>
      <c r="J37" s="37">
        <f t="shared" si="10"/>
        <v>25.525</v>
      </c>
      <c r="K37" s="37">
        <f t="shared" si="6"/>
        <v>25.525</v>
      </c>
      <c r="L37" s="38">
        <f t="shared" si="7"/>
        <v>816.8</v>
      </c>
      <c r="M37" s="39">
        <f t="shared" si="8"/>
        <v>204.2</v>
      </c>
      <c r="N37" s="4"/>
      <c r="O37" s="40">
        <f t="shared" si="9"/>
        <v>-120.2</v>
      </c>
    </row>
    <row r="38" ht="15.75" customHeight="1">
      <c r="A38" s="34">
        <v>44108.0</v>
      </c>
      <c r="B38" s="35">
        <f t="shared" si="1"/>
        <v>100</v>
      </c>
      <c r="E38" s="35">
        <v>0.0</v>
      </c>
      <c r="G38" s="36">
        <f t="shared" si="2"/>
        <v>100</v>
      </c>
      <c r="H38" s="36">
        <f t="shared" si="3"/>
        <v>16</v>
      </c>
      <c r="I38" s="1">
        <f t="shared" si="4"/>
        <v>32</v>
      </c>
      <c r="J38" s="37">
        <f t="shared" si="10"/>
        <v>25.525</v>
      </c>
      <c r="K38" s="37">
        <f t="shared" si="6"/>
        <v>25.525</v>
      </c>
      <c r="L38" s="38">
        <f t="shared" si="7"/>
        <v>816.8</v>
      </c>
      <c r="M38" s="39">
        <f t="shared" si="8"/>
        <v>204.2</v>
      </c>
      <c r="N38" s="4"/>
      <c r="O38" s="40">
        <f t="shared" si="9"/>
        <v>-120.2</v>
      </c>
    </row>
    <row r="39" ht="15.75" customHeight="1">
      <c r="A39" s="34">
        <v>44115.0</v>
      </c>
      <c r="B39" s="35">
        <f t="shared" si="1"/>
        <v>100</v>
      </c>
      <c r="E39" s="35">
        <v>0.0</v>
      </c>
      <c r="G39" s="36">
        <f t="shared" si="2"/>
        <v>100</v>
      </c>
      <c r="H39" s="36">
        <f t="shared" si="3"/>
        <v>16</v>
      </c>
      <c r="I39" s="1">
        <f t="shared" si="4"/>
        <v>32</v>
      </c>
      <c r="J39" s="37">
        <f t="shared" si="10"/>
        <v>25.525</v>
      </c>
      <c r="K39" s="37">
        <f t="shared" si="6"/>
        <v>25.525</v>
      </c>
      <c r="L39" s="38">
        <f t="shared" si="7"/>
        <v>816.8</v>
      </c>
      <c r="M39" s="39">
        <f t="shared" si="8"/>
        <v>204.2</v>
      </c>
      <c r="N39" s="4"/>
      <c r="O39" s="40">
        <f t="shared" si="9"/>
        <v>-120.2</v>
      </c>
    </row>
    <row r="40" ht="15.75" customHeight="1">
      <c r="A40" s="34">
        <v>44122.0</v>
      </c>
      <c r="B40" s="35">
        <f t="shared" si="1"/>
        <v>100</v>
      </c>
      <c r="E40" s="35">
        <v>0.0</v>
      </c>
      <c r="G40" s="36">
        <f t="shared" si="2"/>
        <v>100</v>
      </c>
      <c r="H40" s="36">
        <f t="shared" si="3"/>
        <v>16</v>
      </c>
      <c r="I40" s="1">
        <f t="shared" si="4"/>
        <v>32</v>
      </c>
      <c r="J40" s="37">
        <f t="shared" si="10"/>
        <v>25.525</v>
      </c>
      <c r="K40" s="37">
        <f t="shared" si="6"/>
        <v>25.525</v>
      </c>
      <c r="L40" s="38">
        <f t="shared" si="7"/>
        <v>816.8</v>
      </c>
      <c r="M40" s="39">
        <f t="shared" si="8"/>
        <v>204.2</v>
      </c>
      <c r="N40" s="4"/>
      <c r="O40" s="40">
        <f t="shared" si="9"/>
        <v>-120.2</v>
      </c>
    </row>
    <row r="41" ht="15.75" customHeight="1">
      <c r="A41" s="34">
        <v>44129.0</v>
      </c>
      <c r="B41" s="35">
        <f t="shared" si="1"/>
        <v>100</v>
      </c>
      <c r="E41" s="35">
        <v>0.0</v>
      </c>
      <c r="G41" s="36">
        <f t="shared" si="2"/>
        <v>100</v>
      </c>
      <c r="H41" s="36">
        <f t="shared" si="3"/>
        <v>16</v>
      </c>
      <c r="I41" s="1">
        <f t="shared" si="4"/>
        <v>32</v>
      </c>
      <c r="J41" s="37">
        <f t="shared" si="10"/>
        <v>25.525</v>
      </c>
      <c r="K41" s="37">
        <f t="shared" si="6"/>
        <v>25.525</v>
      </c>
      <c r="L41" s="38">
        <f t="shared" si="7"/>
        <v>816.8</v>
      </c>
      <c r="M41" s="39">
        <f t="shared" si="8"/>
        <v>204.2</v>
      </c>
      <c r="N41" s="4"/>
      <c r="O41" s="40">
        <f t="shared" si="9"/>
        <v>-120.2</v>
      </c>
    </row>
    <row r="42" ht="15.75" customHeight="1">
      <c r="A42" s="34">
        <v>44136.0</v>
      </c>
      <c r="B42" s="35">
        <f t="shared" si="1"/>
        <v>100</v>
      </c>
      <c r="E42" s="35">
        <v>0.0</v>
      </c>
      <c r="G42" s="36">
        <f t="shared" si="2"/>
        <v>100</v>
      </c>
      <c r="H42" s="36">
        <f t="shared" si="3"/>
        <v>16</v>
      </c>
      <c r="I42" s="1">
        <f t="shared" si="4"/>
        <v>32</v>
      </c>
      <c r="J42" s="37">
        <f t="shared" si="10"/>
        <v>25.525</v>
      </c>
      <c r="K42" s="37">
        <f t="shared" si="6"/>
        <v>25.525</v>
      </c>
      <c r="L42" s="38">
        <f t="shared" si="7"/>
        <v>816.8</v>
      </c>
      <c r="M42" s="39">
        <f t="shared" si="8"/>
        <v>204.2</v>
      </c>
      <c r="N42" s="4"/>
      <c r="O42" s="40">
        <f t="shared" si="9"/>
        <v>-120.2</v>
      </c>
    </row>
    <row r="43" ht="15.75" customHeight="1">
      <c r="A43" s="34">
        <v>44143.0</v>
      </c>
      <c r="B43" s="35">
        <f t="shared" si="1"/>
        <v>100</v>
      </c>
      <c r="E43" s="35">
        <v>0.0</v>
      </c>
      <c r="G43" s="36">
        <f t="shared" si="2"/>
        <v>100</v>
      </c>
      <c r="H43" s="36">
        <f t="shared" si="3"/>
        <v>16</v>
      </c>
      <c r="I43" s="1">
        <f t="shared" si="4"/>
        <v>32</v>
      </c>
      <c r="J43" s="37">
        <f t="shared" si="10"/>
        <v>25.525</v>
      </c>
      <c r="K43" s="37">
        <f t="shared" si="6"/>
        <v>25.525</v>
      </c>
      <c r="L43" s="38">
        <f t="shared" si="7"/>
        <v>816.8</v>
      </c>
      <c r="M43" s="39">
        <f t="shared" si="8"/>
        <v>204.2</v>
      </c>
      <c r="N43" s="4"/>
      <c r="O43" s="40">
        <f t="shared" si="9"/>
        <v>-120.2</v>
      </c>
    </row>
    <row r="44" ht="15.75" customHeight="1">
      <c r="A44" s="34">
        <v>44150.0</v>
      </c>
      <c r="B44" s="35">
        <f t="shared" si="1"/>
        <v>100</v>
      </c>
      <c r="E44" s="35">
        <v>0.0</v>
      </c>
      <c r="G44" s="36">
        <f t="shared" si="2"/>
        <v>100</v>
      </c>
      <c r="H44" s="36">
        <f t="shared" si="3"/>
        <v>16</v>
      </c>
      <c r="I44" s="1">
        <f t="shared" si="4"/>
        <v>32</v>
      </c>
      <c r="J44" s="37">
        <f t="shared" si="10"/>
        <v>25.525</v>
      </c>
      <c r="K44" s="37">
        <f t="shared" si="6"/>
        <v>25.525</v>
      </c>
      <c r="L44" s="38">
        <f t="shared" si="7"/>
        <v>816.8</v>
      </c>
      <c r="M44" s="39">
        <f t="shared" si="8"/>
        <v>204.2</v>
      </c>
      <c r="N44" s="4"/>
      <c r="O44" s="40">
        <f t="shared" si="9"/>
        <v>-120.2</v>
      </c>
    </row>
    <row r="45" ht="15.75" customHeight="1">
      <c r="A45" s="34">
        <v>44157.0</v>
      </c>
      <c r="B45" s="35">
        <f t="shared" si="1"/>
        <v>100</v>
      </c>
      <c r="E45" s="35">
        <v>0.0</v>
      </c>
      <c r="G45" s="36">
        <f t="shared" si="2"/>
        <v>100</v>
      </c>
      <c r="H45" s="36">
        <f t="shared" si="3"/>
        <v>16</v>
      </c>
      <c r="I45" s="1">
        <f t="shared" si="4"/>
        <v>32</v>
      </c>
      <c r="J45" s="37">
        <f t="shared" si="10"/>
        <v>25.525</v>
      </c>
      <c r="K45" s="37">
        <f t="shared" si="6"/>
        <v>25.525</v>
      </c>
      <c r="L45" s="38">
        <f t="shared" si="7"/>
        <v>816.8</v>
      </c>
      <c r="M45" s="39">
        <f t="shared" si="8"/>
        <v>204.2</v>
      </c>
      <c r="N45" s="4"/>
      <c r="O45" s="40">
        <f t="shared" si="9"/>
        <v>-120.2</v>
      </c>
    </row>
    <row r="46" ht="15.75" customHeight="1">
      <c r="A46" s="34">
        <v>44164.0</v>
      </c>
      <c r="B46" s="35">
        <f t="shared" si="1"/>
        <v>100</v>
      </c>
      <c r="E46" s="35">
        <v>0.0</v>
      </c>
      <c r="G46" s="36">
        <f t="shared" si="2"/>
        <v>100</v>
      </c>
      <c r="H46" s="36">
        <f t="shared" si="3"/>
        <v>16</v>
      </c>
      <c r="I46" s="1">
        <f t="shared" si="4"/>
        <v>32</v>
      </c>
      <c r="J46" s="37">
        <f t="shared" si="10"/>
        <v>25.525</v>
      </c>
      <c r="K46" s="37">
        <f t="shared" si="6"/>
        <v>25.525</v>
      </c>
      <c r="L46" s="38">
        <f t="shared" si="7"/>
        <v>816.8</v>
      </c>
      <c r="M46" s="39">
        <f t="shared" si="8"/>
        <v>204.2</v>
      </c>
      <c r="N46" s="4"/>
      <c r="O46" s="40">
        <f t="shared" si="9"/>
        <v>-120.2</v>
      </c>
    </row>
    <row r="47" ht="15.75" customHeight="1">
      <c r="A47" s="34">
        <v>44171.0</v>
      </c>
      <c r="B47" s="35">
        <f t="shared" si="1"/>
        <v>100</v>
      </c>
      <c r="E47" s="35">
        <v>0.0</v>
      </c>
      <c r="G47" s="36">
        <f t="shared" si="2"/>
        <v>100</v>
      </c>
      <c r="H47" s="36">
        <f t="shared" si="3"/>
        <v>16</v>
      </c>
      <c r="I47" s="1">
        <f t="shared" si="4"/>
        <v>32</v>
      </c>
      <c r="J47" s="37">
        <f t="shared" si="10"/>
        <v>25.525</v>
      </c>
      <c r="K47" s="37">
        <f t="shared" si="6"/>
        <v>25.525</v>
      </c>
      <c r="L47" s="38">
        <f t="shared" si="7"/>
        <v>816.8</v>
      </c>
      <c r="M47" s="39">
        <f t="shared" si="8"/>
        <v>204.2</v>
      </c>
      <c r="N47" s="4"/>
      <c r="O47" s="40">
        <f t="shared" si="9"/>
        <v>-120.2</v>
      </c>
    </row>
    <row r="48" ht="15.75" customHeight="1">
      <c r="A48" s="34">
        <v>44178.0</v>
      </c>
      <c r="B48" s="35">
        <f t="shared" si="1"/>
        <v>100</v>
      </c>
      <c r="E48" s="35">
        <v>0.0</v>
      </c>
      <c r="G48" s="36">
        <f t="shared" si="2"/>
        <v>100</v>
      </c>
      <c r="H48" s="36">
        <f t="shared" si="3"/>
        <v>16</v>
      </c>
      <c r="I48" s="1">
        <f t="shared" si="4"/>
        <v>32</v>
      </c>
      <c r="J48" s="37">
        <f t="shared" si="10"/>
        <v>25.525</v>
      </c>
      <c r="K48" s="37">
        <f t="shared" si="6"/>
        <v>25.525</v>
      </c>
      <c r="L48" s="38">
        <f t="shared" si="7"/>
        <v>816.8</v>
      </c>
      <c r="M48" s="39">
        <f t="shared" si="8"/>
        <v>204.2</v>
      </c>
      <c r="N48" s="4"/>
      <c r="O48" s="40">
        <f t="shared" si="9"/>
        <v>-120.2</v>
      </c>
    </row>
    <row r="49" ht="15.75" customHeight="1">
      <c r="A49" s="34">
        <v>44185.0</v>
      </c>
      <c r="B49" s="35">
        <f t="shared" si="1"/>
        <v>100</v>
      </c>
      <c r="E49" s="35">
        <v>0.0</v>
      </c>
      <c r="G49" s="36">
        <f t="shared" si="2"/>
        <v>100</v>
      </c>
      <c r="H49" s="36">
        <f t="shared" si="3"/>
        <v>16</v>
      </c>
      <c r="I49" s="1">
        <f t="shared" si="4"/>
        <v>32</v>
      </c>
      <c r="J49" s="37">
        <f t="shared" si="10"/>
        <v>25.525</v>
      </c>
      <c r="K49" s="37">
        <f t="shared" si="6"/>
        <v>25.525</v>
      </c>
      <c r="L49" s="38">
        <f t="shared" si="7"/>
        <v>816.8</v>
      </c>
      <c r="M49" s="39">
        <f t="shared" si="8"/>
        <v>204.2</v>
      </c>
      <c r="N49" s="4"/>
      <c r="O49" s="40">
        <f t="shared" si="9"/>
        <v>-120.2</v>
      </c>
    </row>
    <row r="50" ht="15.75" customHeight="1">
      <c r="A50" s="34">
        <v>44192.0</v>
      </c>
      <c r="B50" s="35">
        <f t="shared" si="1"/>
        <v>100</v>
      </c>
      <c r="E50" s="35">
        <v>0.0</v>
      </c>
      <c r="G50" s="36">
        <f t="shared" si="2"/>
        <v>100</v>
      </c>
      <c r="H50" s="36">
        <f t="shared" si="3"/>
        <v>16</v>
      </c>
      <c r="I50" s="1">
        <f t="shared" si="4"/>
        <v>32</v>
      </c>
      <c r="J50" s="37">
        <f t="shared" si="10"/>
        <v>25.525</v>
      </c>
      <c r="K50" s="37">
        <f t="shared" si="6"/>
        <v>25.525</v>
      </c>
      <c r="L50" s="38">
        <f t="shared" si="7"/>
        <v>816.8</v>
      </c>
      <c r="M50" s="39">
        <f t="shared" si="8"/>
        <v>204.2</v>
      </c>
      <c r="N50" s="4"/>
      <c r="O50" s="40">
        <f t="shared" si="9"/>
        <v>-120.2</v>
      </c>
    </row>
    <row r="51" ht="15.75" customHeight="1">
      <c r="A51" s="44" t="s">
        <v>36</v>
      </c>
      <c r="B51" s="45">
        <f>SUM(B17:D50)</f>
        <v>3400</v>
      </c>
      <c r="C51" s="4"/>
      <c r="D51" s="4"/>
      <c r="E51" s="45">
        <f>SUM(E17:F50)</f>
        <v>6600</v>
      </c>
      <c r="F51" s="4"/>
      <c r="G51" s="46">
        <f t="shared" ref="G51:I51" si="11">SUM(G17:G50)</f>
        <v>10000</v>
      </c>
      <c r="H51" s="46">
        <f t="shared" si="11"/>
        <v>1600</v>
      </c>
      <c r="I51" s="47">
        <f t="shared" si="11"/>
        <v>1088</v>
      </c>
      <c r="J51" s="46"/>
      <c r="K51" s="46"/>
      <c r="L51" s="48">
        <f>SUM(L17:L50)</f>
        <v>27636.8</v>
      </c>
      <c r="M51" s="49">
        <f>SUM(M17:N50)</f>
        <v>6909.2</v>
      </c>
      <c r="N51" s="4"/>
      <c r="O51" s="50">
        <f>SUM(O17:Q50)</f>
        <v>1490.8</v>
      </c>
      <c r="P51" s="13"/>
      <c r="Q51" s="14"/>
    </row>
    <row r="52" ht="15.75" customHeight="1">
      <c r="L52" s="37"/>
    </row>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64">
    <mergeCell ref="M22:N22"/>
    <mergeCell ref="M23:N23"/>
    <mergeCell ref="M19:N19"/>
    <mergeCell ref="O19:Q19"/>
    <mergeCell ref="M20:N20"/>
    <mergeCell ref="O20:Q20"/>
    <mergeCell ref="M21:N21"/>
    <mergeCell ref="O21:Q21"/>
    <mergeCell ref="O22:Q22"/>
    <mergeCell ref="O23:Q23"/>
    <mergeCell ref="A1:Z1"/>
    <mergeCell ref="A2:N2"/>
    <mergeCell ref="B4:H4"/>
    <mergeCell ref="I4:O4"/>
    <mergeCell ref="B5:H5"/>
    <mergeCell ref="I5:O5"/>
    <mergeCell ref="I6:O6"/>
    <mergeCell ref="B6:H6"/>
    <mergeCell ref="B7:H7"/>
    <mergeCell ref="I7:O7"/>
    <mergeCell ref="B8:H8"/>
    <mergeCell ref="I8:O8"/>
    <mergeCell ref="B9:H9"/>
    <mergeCell ref="I9:O9"/>
    <mergeCell ref="M16:N16"/>
    <mergeCell ref="O16:Q16"/>
    <mergeCell ref="R16:T16"/>
    <mergeCell ref="B10:H10"/>
    <mergeCell ref="I10:O10"/>
    <mergeCell ref="B12:H12"/>
    <mergeCell ref="I12:O12"/>
    <mergeCell ref="A14:Q14"/>
    <mergeCell ref="B16:D16"/>
    <mergeCell ref="E16:F16"/>
    <mergeCell ref="B17:D17"/>
    <mergeCell ref="E17:F17"/>
    <mergeCell ref="M17:N17"/>
    <mergeCell ref="O17:Q17"/>
    <mergeCell ref="E18:F18"/>
    <mergeCell ref="M18:N18"/>
    <mergeCell ref="O18:Q18"/>
    <mergeCell ref="B18:D18"/>
    <mergeCell ref="B19:D19"/>
    <mergeCell ref="E19:F19"/>
    <mergeCell ref="B20:D20"/>
    <mergeCell ref="E20:F20"/>
    <mergeCell ref="B21:D21"/>
    <mergeCell ref="E21:F21"/>
    <mergeCell ref="M25:N25"/>
    <mergeCell ref="O25:Q25"/>
    <mergeCell ref="B32:D32"/>
    <mergeCell ref="E32:F32"/>
    <mergeCell ref="B33:D33"/>
    <mergeCell ref="E33:F33"/>
    <mergeCell ref="B34:D34"/>
    <mergeCell ref="E34:F34"/>
    <mergeCell ref="E35:F35"/>
    <mergeCell ref="B35:D35"/>
    <mergeCell ref="B36:D36"/>
    <mergeCell ref="E36:F36"/>
    <mergeCell ref="B37:D37"/>
    <mergeCell ref="E37:F37"/>
    <mergeCell ref="B38:D38"/>
    <mergeCell ref="E38:F38"/>
    <mergeCell ref="B39:D39"/>
    <mergeCell ref="E39:F39"/>
    <mergeCell ref="B40:D40"/>
    <mergeCell ref="E40:F40"/>
    <mergeCell ref="B41:D41"/>
    <mergeCell ref="E41:F41"/>
    <mergeCell ref="E42:F42"/>
    <mergeCell ref="B42:D42"/>
    <mergeCell ref="B43:D43"/>
    <mergeCell ref="E43:F43"/>
    <mergeCell ref="B44:D44"/>
    <mergeCell ref="E44:F44"/>
    <mergeCell ref="B45:D45"/>
    <mergeCell ref="E45:F45"/>
    <mergeCell ref="B49:D49"/>
    <mergeCell ref="B50:D50"/>
    <mergeCell ref="E50:F50"/>
    <mergeCell ref="B51:D51"/>
    <mergeCell ref="E51:F51"/>
    <mergeCell ref="B46:D46"/>
    <mergeCell ref="E46:F46"/>
    <mergeCell ref="B47:D47"/>
    <mergeCell ref="E47:F47"/>
    <mergeCell ref="B48:D48"/>
    <mergeCell ref="E48:F48"/>
    <mergeCell ref="E49:F49"/>
    <mergeCell ref="O40:Q40"/>
    <mergeCell ref="O41:Q41"/>
    <mergeCell ref="O33:Q33"/>
    <mergeCell ref="O34:Q34"/>
    <mergeCell ref="O35:Q35"/>
    <mergeCell ref="O36:Q36"/>
    <mergeCell ref="O37:Q37"/>
    <mergeCell ref="O38:Q38"/>
    <mergeCell ref="O39:Q39"/>
    <mergeCell ref="M39:N39"/>
    <mergeCell ref="M40:N40"/>
    <mergeCell ref="M41:N41"/>
    <mergeCell ref="M42:N42"/>
    <mergeCell ref="O42:Q42"/>
    <mergeCell ref="M43:N43"/>
    <mergeCell ref="O43:Q43"/>
    <mergeCell ref="M49:N49"/>
    <mergeCell ref="O49:Q49"/>
    <mergeCell ref="M50:N50"/>
    <mergeCell ref="O50:Q50"/>
    <mergeCell ref="M51:N51"/>
    <mergeCell ref="O51:Q51"/>
    <mergeCell ref="M44:N44"/>
    <mergeCell ref="O44:Q44"/>
    <mergeCell ref="M45:N45"/>
    <mergeCell ref="O45:Q45"/>
    <mergeCell ref="M46:N46"/>
    <mergeCell ref="O46:Q46"/>
    <mergeCell ref="O47:Q47"/>
    <mergeCell ref="B22:D22"/>
    <mergeCell ref="E22:F22"/>
    <mergeCell ref="B23:D23"/>
    <mergeCell ref="E23:F23"/>
    <mergeCell ref="E24:F24"/>
    <mergeCell ref="M24:N24"/>
    <mergeCell ref="O24:Q24"/>
    <mergeCell ref="B24:D24"/>
    <mergeCell ref="B25:D25"/>
    <mergeCell ref="E25:F25"/>
    <mergeCell ref="B26:D26"/>
    <mergeCell ref="E26:F26"/>
    <mergeCell ref="M26:N26"/>
    <mergeCell ref="O26:Q26"/>
    <mergeCell ref="B27:D27"/>
    <mergeCell ref="E27:F27"/>
    <mergeCell ref="M27:N27"/>
    <mergeCell ref="O27:Q27"/>
    <mergeCell ref="E28:F28"/>
    <mergeCell ref="M28:N28"/>
    <mergeCell ref="O28:Q28"/>
    <mergeCell ref="B28:D28"/>
    <mergeCell ref="B29:D29"/>
    <mergeCell ref="E29:F29"/>
    <mergeCell ref="B30:D30"/>
    <mergeCell ref="E30:F30"/>
    <mergeCell ref="B31:D31"/>
    <mergeCell ref="E31:F31"/>
    <mergeCell ref="M29:N29"/>
    <mergeCell ref="O29:Q29"/>
    <mergeCell ref="M30:N30"/>
    <mergeCell ref="O30:Q30"/>
    <mergeCell ref="M31:N31"/>
    <mergeCell ref="O31:Q31"/>
    <mergeCell ref="O32:Q32"/>
    <mergeCell ref="M32:N32"/>
    <mergeCell ref="M33:N33"/>
    <mergeCell ref="M34:N34"/>
    <mergeCell ref="M35:N35"/>
    <mergeCell ref="M36:N36"/>
    <mergeCell ref="M37:N37"/>
    <mergeCell ref="M38:N38"/>
    <mergeCell ref="M47:N47"/>
    <mergeCell ref="M48:N48"/>
    <mergeCell ref="O48:Q48"/>
  </mergeCells>
  <conditionalFormatting sqref="I12">
    <cfRule type="cellIs" dxfId="0" priority="1" operator="lessThan">
      <formula>0</formula>
    </cfRule>
  </conditionalFormatting>
  <conditionalFormatting sqref="I12">
    <cfRule type="cellIs" dxfId="1" priority="2" operator="greaterThan">
      <formula>0</formula>
    </cfRule>
  </conditionalFormatting>
  <dataValidations>
    <dataValidation type="list" allowBlank="1" showErrorMessage="1" sqref="I5">
      <formula1>Validation!$A$2:$A$3</formula1>
    </dataValidation>
    <dataValidation type="decimal" operator="greaterThan" allowBlank="1" showErrorMessage="1" sqref="I4 I6:I7 I9">
      <formula1>0.0</formula1>
    </dataValidation>
    <dataValidation type="date" allowBlank="1" showErrorMessage="1" sqref="I8">
      <formula1>43952.0</formula1>
      <formula2>44196.0</formula2>
    </dataValidation>
    <dataValidation type="list" allowBlank="1" showErrorMessage="1" sqref="I10">
      <formula1>Validation!$B$2:$B$5</formula1>
    </dataValidation>
  </dataValidations>
  <printOptions/>
  <pageMargins bottom="0.75" footer="0.0" header="0.0" left="0.7" right="0.7" top="0.75"/>
  <pageSetup orientation="portrait"/>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 t="s">
        <v>0</v>
      </c>
      <c r="B1" s="1" t="s">
        <v>1</v>
      </c>
    </row>
    <row r="2">
      <c r="A2" s="2">
        <v>0.2</v>
      </c>
      <c r="B2" s="2">
        <v>0.0</v>
      </c>
    </row>
    <row r="3">
      <c r="A3" s="2">
        <v>0.4</v>
      </c>
      <c r="B3" s="2">
        <v>0.06</v>
      </c>
    </row>
    <row r="4">
      <c r="B4" s="2">
        <v>0.1</v>
      </c>
    </row>
    <row r="5">
      <c r="B5" s="2">
        <v>0.16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2020-05-01T22:38:22Z</dcterms:created>
  <dc:creator>David Raco</dc:creator>
</cp:coreProperties>
</file>